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4\1. przetargi 2024\64. zima 2024-2025\postępowanie PZD.261.64.2024\1.64 Zmiana treści SWZ\Załączniki do Rozdziału 2\"/>
    </mc:Choice>
  </mc:AlternateContent>
  <xr:revisionPtr revIDLastSave="0" documentId="13_ncr:1_{A3CFA24B-390C-4D2C-BC7F-8E70B6C807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 1" sheetId="1" r:id="rId1"/>
  </sheets>
  <calcPr calcId="191029"/>
</workbook>
</file>

<file path=xl/calcChain.xml><?xml version="1.0" encoding="utf-8"?>
<calcChain xmlns="http://schemas.openxmlformats.org/spreadsheetml/2006/main">
  <c r="J8" i="1" l="1"/>
  <c r="I8" i="1"/>
  <c r="G8" i="1"/>
  <c r="I57" i="1"/>
  <c r="J57" i="1" s="1"/>
  <c r="K57" i="1" s="1"/>
  <c r="I53" i="1"/>
  <c r="J53" i="1" s="1"/>
  <c r="K53" i="1" s="1"/>
  <c r="I54" i="1"/>
  <c r="J54" i="1" s="1"/>
  <c r="K54" i="1" s="1"/>
  <c r="I51" i="1"/>
  <c r="J51" i="1" s="1"/>
  <c r="K51" i="1" s="1"/>
  <c r="I58" i="1"/>
  <c r="J58" i="1" s="1"/>
  <c r="K58" i="1" s="1"/>
  <c r="I55" i="1"/>
  <c r="J55" i="1" s="1"/>
  <c r="K55" i="1" s="1"/>
  <c r="I52" i="1"/>
  <c r="J52" i="1" s="1"/>
  <c r="K52" i="1" s="1"/>
  <c r="I48" i="1"/>
  <c r="J48" i="1" s="1"/>
  <c r="K48" i="1" s="1"/>
  <c r="I47" i="1"/>
  <c r="G40" i="1" l="1"/>
  <c r="J47" i="1"/>
  <c r="K47" i="1" s="1"/>
  <c r="I35" i="1" l="1"/>
  <c r="J35" i="1" s="1"/>
  <c r="K35" i="1" s="1"/>
  <c r="G67" i="1"/>
  <c r="K65" i="1"/>
  <c r="I64" i="1"/>
  <c r="K64" i="1" s="1"/>
  <c r="I46" i="1"/>
  <c r="J46" i="1" s="1"/>
  <c r="K46" i="1" s="1"/>
  <c r="I45" i="1"/>
  <c r="J45" i="1" s="1"/>
  <c r="K45" i="1" s="1"/>
  <c r="I44" i="1"/>
  <c r="J44" i="1" s="1"/>
  <c r="K44" i="1" s="1"/>
  <c r="I43" i="1"/>
  <c r="J43" i="1" s="1"/>
  <c r="K43" i="1" s="1"/>
  <c r="I42" i="1"/>
  <c r="I41" i="1"/>
  <c r="G59" i="1"/>
  <c r="I34" i="1"/>
  <c r="J34" i="1" s="1"/>
  <c r="K34" i="1" s="1"/>
  <c r="K33" i="1"/>
  <c r="I32" i="1"/>
  <c r="J32" i="1" s="1"/>
  <c r="K32" i="1" s="1"/>
  <c r="I31" i="1"/>
  <c r="J31" i="1" s="1"/>
  <c r="K31" i="1" s="1"/>
  <c r="I30" i="1"/>
  <c r="J30" i="1" s="1"/>
  <c r="K30" i="1" s="1"/>
  <c r="I29" i="1"/>
  <c r="J29" i="1" s="1"/>
  <c r="K29" i="1" s="1"/>
  <c r="I28" i="1"/>
  <c r="J28" i="1" s="1"/>
  <c r="K28" i="1" s="1"/>
  <c r="I27" i="1"/>
  <c r="J27" i="1" s="1"/>
  <c r="K27" i="1" s="1"/>
  <c r="K26" i="1"/>
  <c r="G26" i="1"/>
  <c r="G23" i="1" s="1"/>
  <c r="K25" i="1"/>
  <c r="I24" i="1"/>
  <c r="J24" i="1" s="1"/>
  <c r="K21" i="1"/>
  <c r="K20" i="1"/>
  <c r="K19" i="1"/>
  <c r="J18" i="1"/>
  <c r="I18" i="1"/>
  <c r="G18" i="1"/>
  <c r="K16" i="1"/>
  <c r="J15" i="1"/>
  <c r="K15" i="1" s="1"/>
  <c r="I15" i="1"/>
  <c r="I14" i="1" s="1"/>
  <c r="G14" i="1"/>
  <c r="K12" i="1"/>
  <c r="K11" i="1"/>
  <c r="K10" i="1"/>
  <c r="K9" i="1"/>
  <c r="K8" i="1" l="1"/>
  <c r="I40" i="1"/>
  <c r="I59" i="1" s="1"/>
  <c r="K63" i="1"/>
  <c r="K67" i="1" s="1"/>
  <c r="K14" i="1"/>
  <c r="J14" i="1"/>
  <c r="I67" i="1"/>
  <c r="G36" i="1"/>
  <c r="J23" i="1"/>
  <c r="J41" i="1"/>
  <c r="I23" i="1"/>
  <c r="I36" i="1" s="1"/>
  <c r="K18" i="1"/>
  <c r="K24" i="1"/>
  <c r="K23" i="1" s="1"/>
  <c r="J42" i="1"/>
  <c r="J40" i="1" l="1"/>
  <c r="J59" i="1" s="1"/>
  <c r="K36" i="1"/>
  <c r="K41" i="1"/>
  <c r="J36" i="1"/>
  <c r="K42" i="1"/>
  <c r="K40" i="1" l="1"/>
  <c r="K59" i="1" s="1"/>
</calcChain>
</file>

<file path=xl/sharedStrings.xml><?xml version="1.0" encoding="utf-8"?>
<sst xmlns="http://schemas.openxmlformats.org/spreadsheetml/2006/main" count="123" uniqueCount="95">
  <si>
    <t xml:space="preserve">Odcinki dróg do zimowego utrzymania w ramach Zadania Nr 1, </t>
  </si>
  <si>
    <t xml:space="preserve"> z określeniem długości utrzymywanych w poszczególnych zakresach: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</si>
  <si>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</si>
  <si>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</si>
  <si>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</si>
  <si>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</si>
  <si>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</si>
  <si>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Arial Narrow"/>
        <family val="2"/>
        <charset val="238"/>
      </rPr>
      <t>norma 75 g/m2</t>
    </r>
  </si>
  <si>
    <t>kilometraż</t>
  </si>
  <si>
    <t>km</t>
  </si>
  <si>
    <t>krotność</t>
  </si>
  <si>
    <t>ton</t>
  </si>
  <si>
    <t>Gmina Mielec (szer. jezdni - 5,50 m-6,00m)</t>
  </si>
  <si>
    <t>od  do</t>
  </si>
  <si>
    <t>1 713R Grochowe II - Trześń-Mielec</t>
  </si>
  <si>
    <t>1 157R Mielec-Szydłowiec-Toporów</t>
  </si>
  <si>
    <t>1 142R Chrząstów-Malinie-Trześń</t>
  </si>
  <si>
    <t>Gmina Tuszów Narodowy (szer. jezdni - 6,00 m)</t>
  </si>
  <si>
    <t>5+231-6+290</t>
  </si>
  <si>
    <t>1 713R Grochowe II - Trześń</t>
  </si>
  <si>
    <t>0+000-1+803</t>
  </si>
  <si>
    <t>Gmina Przecław (szer. jezdni - 5,50 m)</t>
  </si>
  <si>
    <t xml:space="preserve">1 172R Rzemień - Dobrynin </t>
  </si>
  <si>
    <t>1 176R Tuszyma- Niwiska</t>
  </si>
  <si>
    <t>0+000 - 7+023</t>
  </si>
  <si>
    <t>1 177R Tuszyma - Blizna</t>
  </si>
  <si>
    <t>0+000 - 7+056</t>
  </si>
  <si>
    <t>Miasto Mielec (szer. jezdni - 6,00 m)</t>
  </si>
  <si>
    <t>1 141R Wojska Polskiego</t>
  </si>
  <si>
    <t>0+000 – 1+400</t>
  </si>
  <si>
    <t>1 141R Wojska Polskiego</t>
  </si>
  <si>
    <t>1+400 – 2+300</t>
  </si>
  <si>
    <t>2+300 – 4+767</t>
  </si>
  <si>
    <t>1 186R  Partyzantów</t>
  </si>
  <si>
    <t>0+000 – 1+924</t>
  </si>
  <si>
    <t>1 187R  Aleja Niepodległości</t>
  </si>
  <si>
    <t>0+000 – 0+744</t>
  </si>
  <si>
    <t xml:space="preserve">                Aleja Kwiatkowskiego</t>
  </si>
  <si>
    <t>0+744 – 3+007</t>
  </si>
  <si>
    <t>1 200R  Witosa</t>
  </si>
  <si>
    <t>0+000 – 2+320</t>
  </si>
  <si>
    <t>Padykuły</t>
  </si>
  <si>
    <t>0+000 - 1+753</t>
  </si>
  <si>
    <t>Łuże</t>
  </si>
  <si>
    <t>(5,50 m)</t>
  </si>
  <si>
    <t>0+000 - 1+890</t>
  </si>
  <si>
    <t>Razem jezdnie</t>
  </si>
  <si>
    <t>Chodniki i ścieżki rowerowe</t>
  </si>
  <si>
    <t>odcinek</t>
  </si>
  <si>
    <t>Miasto Mielec (szer. chodnika/ścieżki rowerowej - 2,00 m)</t>
  </si>
  <si>
    <t>1 141R  Wojska Polskiego ( od ul. Cyranowska do Mościsk)</t>
  </si>
  <si>
    <t>0+000 - 4+767</t>
  </si>
  <si>
    <t>na wys. Pasażu</t>
  </si>
  <si>
    <t>Aleja Kwiatkowskiego (od ronda do skrzyżowanie al. Niepodległości z ul. Biernackiego)</t>
  </si>
  <si>
    <t>0+000 - 2+100</t>
  </si>
  <si>
    <t>Razem</t>
  </si>
  <si>
    <t>Parkingi</t>
  </si>
  <si>
    <t>lokalizacja</t>
  </si>
  <si>
    <t>szerokość</t>
  </si>
  <si>
    <t>powierzchnia</t>
  </si>
  <si>
    <t>Miasto Mielec</t>
  </si>
  <si>
    <t>m</t>
  </si>
  <si>
    <t>m2</t>
  </si>
  <si>
    <t>1 141R  Wojska Polskiego</t>
  </si>
  <si>
    <t>0+000 - 2+200</t>
  </si>
  <si>
    <t>1 143R  Kilińskiego</t>
  </si>
  <si>
    <t>od Konfeder. do Bajana</t>
  </si>
  <si>
    <t>Razem parkingi</t>
  </si>
  <si>
    <t>Formularz 2.1</t>
  </si>
  <si>
    <t xml:space="preserve">ul. Legionów (od ronda Posła Leszka Deptuły
Łącznie z mostem na rzece Wisłoce) </t>
  </si>
  <si>
    <t>0+000 - 0 + 750</t>
  </si>
  <si>
    <t>ul. Legionów (od ronda Posła Leszka Deptuły do mostu na rzece Wisłoce) (szer. 1,5m)</t>
  </si>
  <si>
    <t>od ronda przy lotnisku (łącznie z rondem) przez wiadukt nad ul. Sienkiwicza do ronda generała Stanisława Sosabowskiego</t>
  </si>
  <si>
    <t>wiadukt nad ul. Sienkiewicza - chodnik z zejściem 
z wiaduktu (szer. 3 m)</t>
  </si>
  <si>
    <t>0+00 - 0 + 900</t>
  </si>
  <si>
    <t>0+000 - 3+457</t>
  </si>
  <si>
    <t>12+723 – 15+028</t>
  </si>
  <si>
    <t>3+642 - 5+231</t>
  </si>
  <si>
    <t>6+290 - 6+942</t>
  </si>
  <si>
    <t>1+803 - 5+800</t>
  </si>
  <si>
    <t>0+000 - 5+834</t>
  </si>
  <si>
    <t>Odcinek miejski</t>
  </si>
  <si>
    <t>chodnik ul. Sienkiewicza</t>
  </si>
  <si>
    <t>Odcinek poza miejski</t>
  </si>
  <si>
    <t>Droga Nr 1 161 R</t>
  </si>
  <si>
    <t>droga pieszo-rowerowa od ronda w Chorzelowie 
(wraz z rondem do okoła) do granicy miasta Mielca 
(ul. Sienkiewicza)</t>
  </si>
  <si>
    <t>od granicy miasta 
do ul.Bema</t>
  </si>
  <si>
    <t>chodnik ul. Wojsławska</t>
  </si>
  <si>
    <t>ul. Rzochowska</t>
  </si>
  <si>
    <t>od ul. Bema 
do końca 
ul. Sienkiewicza</t>
  </si>
  <si>
    <t>do dworku 
ul.Wojsławska</t>
  </si>
  <si>
    <t>od.ul. Rzochowskiej do wjazdu do Rzochowa</t>
  </si>
  <si>
    <t>od dworku ul.Wojsławska 
do ul. Rzochowskiej</t>
  </si>
  <si>
    <t>od cmentarza do krzyżówki na wprost kościoła</t>
  </si>
  <si>
    <r>
      <rPr>
        <sz val="11"/>
        <color theme="1"/>
        <rFont val="Times New Roman"/>
        <family val="1"/>
        <charset val="238"/>
      </rPr>
      <t>1 143R  ul. Kilińskiego</t>
    </r>
    <r>
      <rPr>
        <sz val="10"/>
        <color theme="1"/>
        <rFont val="Times New Roman"/>
        <family val="1"/>
        <charset val="238"/>
      </rPr>
      <t xml:space="preserve"> od Traugutta do ronda Al.. Jana Pawła 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</si>
</sst>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8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/>
    <xf numFmtId="0" fontId="5" fillId="0" borderId="2" xfId="1" applyFont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textRotation="90" wrapText="1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9" xfId="1" applyFont="1" applyBorder="1" applyAlignment="1">
      <alignment horizontal="center"/>
    </xf>
    <xf numFmtId="164" fontId="7" fillId="0" borderId="9" xfId="1" applyNumberFormat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9" fillId="2" borderId="13" xfId="1" applyFont="1" applyFill="1" applyBorder="1" applyAlignment="1">
      <alignment horizontal="center"/>
    </xf>
    <xf numFmtId="164" fontId="9" fillId="2" borderId="13" xfId="1" applyNumberFormat="1" applyFont="1" applyFill="1" applyBorder="1" applyAlignment="1">
      <alignment horizontal="right"/>
    </xf>
    <xf numFmtId="164" fontId="9" fillId="2" borderId="14" xfId="1" applyNumberFormat="1" applyFont="1" applyFill="1" applyBorder="1" applyAlignment="1">
      <alignment horizontal="right"/>
    </xf>
    <xf numFmtId="0" fontId="10" fillId="0" borderId="0" xfId="0" applyFont="1"/>
    <xf numFmtId="164" fontId="0" fillId="0" borderId="0" xfId="0" applyNumberFormat="1"/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165" fontId="11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8" fillId="2" borderId="18" xfId="0" applyFont="1" applyFill="1" applyBorder="1"/>
    <xf numFmtId="0" fontId="15" fillId="0" borderId="18" xfId="0" applyFont="1" applyBorder="1"/>
    <xf numFmtId="0" fontId="15" fillId="0" borderId="0" xfId="0" applyFont="1"/>
    <xf numFmtId="0" fontId="9" fillId="0" borderId="29" xfId="1" applyFont="1" applyBorder="1" applyAlignment="1">
      <alignment horizontal="center"/>
    </xf>
    <xf numFmtId="164" fontId="9" fillId="0" borderId="29" xfId="1" applyNumberFormat="1" applyFont="1" applyBorder="1"/>
    <xf numFmtId="164" fontId="9" fillId="0" borderId="30" xfId="1" applyNumberFormat="1" applyFont="1" applyBorder="1"/>
    <xf numFmtId="0" fontId="1" fillId="0" borderId="18" xfId="0" applyFont="1" applyBorder="1"/>
    <xf numFmtId="0" fontId="1" fillId="0" borderId="0" xfId="0" applyFont="1"/>
    <xf numFmtId="0" fontId="16" fillId="0" borderId="0" xfId="1" applyFont="1" applyAlignment="1">
      <alignment horizontal="center"/>
    </xf>
    <xf numFmtId="0" fontId="16" fillId="0" borderId="9" xfId="1" applyFont="1" applyBorder="1" applyAlignment="1">
      <alignment horizontal="center"/>
    </xf>
    <xf numFmtId="164" fontId="16" fillId="0" borderId="9" xfId="1" applyNumberFormat="1" applyFont="1" applyBorder="1" applyAlignment="1">
      <alignment horizontal="center"/>
    </xf>
    <xf numFmtId="0" fontId="16" fillId="0" borderId="10" xfId="1" applyFont="1" applyBorder="1" applyAlignment="1">
      <alignment horizontal="center"/>
    </xf>
    <xf numFmtId="0" fontId="9" fillId="0" borderId="23" xfId="1" applyFont="1" applyBorder="1" applyAlignment="1">
      <alignment horizontal="center"/>
    </xf>
    <xf numFmtId="164" fontId="9" fillId="0" borderId="23" xfId="1" applyNumberFormat="1" applyFont="1" applyBorder="1"/>
    <xf numFmtId="164" fontId="9" fillId="0" borderId="35" xfId="1" applyNumberFormat="1" applyFont="1" applyBorder="1"/>
    <xf numFmtId="0" fontId="8" fillId="0" borderId="13" xfId="1" applyFont="1" applyBorder="1" applyAlignment="1">
      <alignment horizontal="center"/>
    </xf>
    <xf numFmtId="164" fontId="8" fillId="0" borderId="13" xfId="1" applyNumberFormat="1" applyFont="1" applyBorder="1" applyAlignment="1">
      <alignment horizontal="right"/>
    </xf>
    <xf numFmtId="1" fontId="8" fillId="0" borderId="13" xfId="1" applyNumberFormat="1" applyFont="1" applyBorder="1" applyAlignment="1">
      <alignment horizontal="center"/>
    </xf>
    <xf numFmtId="164" fontId="8" fillId="0" borderId="13" xfId="1" applyNumberFormat="1" applyFont="1" applyBorder="1"/>
    <xf numFmtId="164" fontId="8" fillId="0" borderId="14" xfId="1" applyNumberFormat="1" applyFont="1" applyBorder="1"/>
    <xf numFmtId="0" fontId="8" fillId="0" borderId="13" xfId="1" applyFont="1" applyBorder="1" applyAlignment="1">
      <alignment horizontal="center" vertical="center"/>
    </xf>
    <xf numFmtId="0" fontId="8" fillId="0" borderId="13" xfId="1" applyFont="1" applyBorder="1"/>
    <xf numFmtId="0" fontId="12" fillId="0" borderId="18" xfId="1" applyFont="1" applyBorder="1"/>
    <xf numFmtId="0" fontId="12" fillId="0" borderId="0" xfId="1" applyFont="1"/>
    <xf numFmtId="0" fontId="12" fillId="0" borderId="0" xfId="1" applyFont="1" applyAlignment="1">
      <alignment horizontal="center"/>
    </xf>
    <xf numFmtId="0" fontId="12" fillId="0" borderId="27" xfId="1" applyFont="1" applyBorder="1"/>
    <xf numFmtId="2" fontId="9" fillId="0" borderId="23" xfId="1" applyNumberFormat="1" applyFont="1" applyBorder="1" applyAlignment="1">
      <alignment horizontal="center"/>
    </xf>
    <xf numFmtId="2" fontId="8" fillId="0" borderId="13" xfId="1" applyNumberFormat="1" applyFont="1" applyBorder="1" applyAlignment="1">
      <alignment horizontal="center"/>
    </xf>
    <xf numFmtId="166" fontId="8" fillId="0" borderId="13" xfId="1" applyNumberFormat="1" applyFont="1" applyBorder="1" applyAlignment="1">
      <alignment horizontal="center"/>
    </xf>
    <xf numFmtId="164" fontId="15" fillId="0" borderId="27" xfId="0" applyNumberFormat="1" applyFont="1" applyBorder="1"/>
    <xf numFmtId="0" fontId="16" fillId="0" borderId="29" xfId="1" applyFont="1" applyBorder="1" applyAlignment="1">
      <alignment horizontal="center"/>
    </xf>
    <xf numFmtId="2" fontId="16" fillId="0" borderId="29" xfId="1" applyNumberFormat="1" applyFont="1" applyBorder="1"/>
    <xf numFmtId="0" fontId="12" fillId="0" borderId="29" xfId="1" applyFont="1" applyBorder="1"/>
    <xf numFmtId="164" fontId="16" fillId="0" borderId="30" xfId="1" applyNumberFormat="1" applyFont="1" applyBorder="1"/>
    <xf numFmtId="0" fontId="15" fillId="0" borderId="13" xfId="0" applyFont="1" applyBorder="1" applyAlignment="1">
      <alignment horizontal="center"/>
    </xf>
    <xf numFmtId="0" fontId="15" fillId="0" borderId="13" xfId="0" applyFont="1" applyBorder="1"/>
    <xf numFmtId="0" fontId="8" fillId="0" borderId="37" xfId="1" applyFont="1" applyBorder="1"/>
    <xf numFmtId="164" fontId="8" fillId="0" borderId="19" xfId="1" applyNumberFormat="1" applyFont="1" applyBorder="1" applyAlignment="1">
      <alignment horizontal="right"/>
    </xf>
    <xf numFmtId="164" fontId="9" fillId="0" borderId="40" xfId="1" applyNumberFormat="1" applyFont="1" applyBorder="1"/>
    <xf numFmtId="164" fontId="8" fillId="0" borderId="42" xfId="1" applyNumberFormat="1" applyFont="1" applyBorder="1"/>
    <xf numFmtId="0" fontId="15" fillId="0" borderId="14" xfId="0" applyFont="1" applyBorder="1"/>
    <xf numFmtId="164" fontId="15" fillId="0" borderId="13" xfId="0" applyNumberFormat="1" applyFont="1" applyBorder="1"/>
    <xf numFmtId="164" fontId="15" fillId="0" borderId="19" xfId="0" applyNumberFormat="1" applyFont="1" applyBorder="1"/>
    <xf numFmtId="0" fontId="17" fillId="0" borderId="13" xfId="1" applyFont="1" applyBorder="1" applyAlignment="1">
      <alignment horizontal="center"/>
    </xf>
    <xf numFmtId="0" fontId="8" fillId="0" borderId="43" xfId="1" applyFont="1" applyBorder="1"/>
    <xf numFmtId="0" fontId="8" fillId="0" borderId="12" xfId="1" applyFont="1" applyBorder="1" applyAlignment="1">
      <alignment horizontal="center"/>
    </xf>
    <xf numFmtId="164" fontId="8" fillId="0" borderId="12" xfId="1" applyNumberFormat="1" applyFont="1" applyBorder="1" applyAlignment="1">
      <alignment horizontal="right"/>
    </xf>
    <xf numFmtId="1" fontId="8" fillId="0" borderId="12" xfId="1" applyNumberFormat="1" applyFont="1" applyBorder="1" applyAlignment="1">
      <alignment horizontal="center"/>
    </xf>
    <xf numFmtId="164" fontId="8" fillId="0" borderId="12" xfId="1" applyNumberFormat="1" applyFont="1" applyBorder="1"/>
    <xf numFmtId="164" fontId="8" fillId="0" borderId="16" xfId="1" applyNumberFormat="1" applyFont="1" applyBorder="1" applyAlignment="1">
      <alignment horizontal="right"/>
    </xf>
    <xf numFmtId="164" fontId="8" fillId="0" borderId="13" xfId="1" applyNumberFormat="1" applyFont="1" applyBorder="1" applyAlignment="1">
      <alignment horizontal="right" vertical="center"/>
    </xf>
    <xf numFmtId="0" fontId="8" fillId="0" borderId="12" xfId="1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5" fillId="2" borderId="16" xfId="0" applyFont="1" applyFill="1" applyBorder="1"/>
    <xf numFmtId="0" fontId="15" fillId="2" borderId="17" xfId="0" applyFont="1" applyFill="1" applyBorder="1"/>
    <xf numFmtId="0" fontId="15" fillId="2" borderId="13" xfId="0" applyFont="1" applyFill="1" applyBorder="1" applyAlignment="1">
      <alignment horizontal="center" vertical="center"/>
    </xf>
    <xf numFmtId="0" fontId="15" fillId="2" borderId="13" xfId="0" applyFont="1" applyFill="1" applyBorder="1"/>
    <xf numFmtId="164" fontId="15" fillId="2" borderId="14" xfId="0" applyNumberFormat="1" applyFont="1" applyFill="1" applyBorder="1"/>
    <xf numFmtId="0" fontId="15" fillId="2" borderId="19" xfId="0" applyFont="1" applyFill="1" applyBorder="1"/>
    <xf numFmtId="0" fontId="15" fillId="2" borderId="20" xfId="0" applyFont="1" applyFill="1" applyBorder="1"/>
    <xf numFmtId="0" fontId="15" fillId="2" borderId="21" xfId="0" applyFont="1" applyFill="1" applyBorder="1"/>
    <xf numFmtId="0" fontId="15" fillId="2" borderId="22" xfId="0" applyFont="1" applyFill="1" applyBorder="1"/>
    <xf numFmtId="0" fontId="15" fillId="2" borderId="19" xfId="1" applyFont="1" applyFill="1" applyBorder="1"/>
    <xf numFmtId="0" fontId="15" fillId="2" borderId="20" xfId="1" applyFont="1" applyFill="1" applyBorder="1"/>
    <xf numFmtId="164" fontId="15" fillId="2" borderId="13" xfId="1" applyNumberFormat="1" applyFont="1" applyFill="1" applyBorder="1" applyAlignment="1">
      <alignment horizontal="right"/>
    </xf>
    <xf numFmtId="164" fontId="15" fillId="2" borderId="13" xfId="1" applyNumberFormat="1" applyFont="1" applyFill="1" applyBorder="1"/>
    <xf numFmtId="164" fontId="15" fillId="2" borderId="14" xfId="1" applyNumberFormat="1" applyFont="1" applyFill="1" applyBorder="1"/>
    <xf numFmtId="0" fontId="18" fillId="2" borderId="13" xfId="1" applyFont="1" applyFill="1" applyBorder="1" applyAlignment="1">
      <alignment horizontal="center"/>
    </xf>
    <xf numFmtId="164" fontId="18" fillId="2" borderId="13" xfId="1" applyNumberFormat="1" applyFont="1" applyFill="1" applyBorder="1"/>
    <xf numFmtId="164" fontId="18" fillId="2" borderId="14" xfId="1" applyNumberFormat="1" applyFont="1" applyFill="1" applyBorder="1"/>
    <xf numFmtId="0" fontId="15" fillId="2" borderId="13" xfId="1" applyFont="1" applyFill="1" applyBorder="1" applyAlignment="1">
      <alignment horizontal="center"/>
    </xf>
    <xf numFmtId="1" fontId="15" fillId="2" borderId="13" xfId="1" applyNumberFormat="1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164" fontId="15" fillId="2" borderId="24" xfId="0" applyNumberFormat="1" applyFont="1" applyFill="1" applyBorder="1"/>
    <xf numFmtId="0" fontId="15" fillId="2" borderId="19" xfId="1" applyFont="1" applyFill="1" applyBorder="1" applyAlignment="1">
      <alignment horizontal="left"/>
    </xf>
    <xf numFmtId="0" fontId="15" fillId="2" borderId="20" xfId="1" applyFont="1" applyFill="1" applyBorder="1" applyAlignment="1">
      <alignment horizontal="right"/>
    </xf>
    <xf numFmtId="0" fontId="15" fillId="2" borderId="20" xfId="1" applyFont="1" applyFill="1" applyBorder="1" applyAlignment="1">
      <alignment horizontal="center"/>
    </xf>
    <xf numFmtId="0" fontId="15" fillId="2" borderId="16" xfId="1" applyFont="1" applyFill="1" applyBorder="1"/>
    <xf numFmtId="0" fontId="15" fillId="2" borderId="17" xfId="1" applyFont="1" applyFill="1" applyBorder="1"/>
    <xf numFmtId="0" fontId="19" fillId="2" borderId="16" xfId="1" applyFont="1" applyFill="1" applyBorder="1"/>
    <xf numFmtId="0" fontId="15" fillId="2" borderId="21" xfId="1" applyFont="1" applyFill="1" applyBorder="1"/>
    <xf numFmtId="0" fontId="15" fillId="2" borderId="22" xfId="1" applyFont="1" applyFill="1" applyBorder="1"/>
    <xf numFmtId="164" fontId="15" fillId="2" borderId="13" xfId="0" applyNumberFormat="1" applyFont="1" applyFill="1" applyBorder="1"/>
    <xf numFmtId="0" fontId="18" fillId="0" borderId="29" xfId="1" applyFont="1" applyBorder="1" applyAlignment="1">
      <alignment horizontal="center"/>
    </xf>
    <xf numFmtId="164" fontId="18" fillId="0" borderId="29" xfId="1" applyNumberFormat="1" applyFont="1" applyBorder="1"/>
    <xf numFmtId="164" fontId="18" fillId="0" borderId="30" xfId="1" applyNumberFormat="1" applyFont="1" applyBorder="1"/>
    <xf numFmtId="0" fontId="0" fillId="0" borderId="27" xfId="0" applyBorder="1"/>
    <xf numFmtId="0" fontId="15" fillId="2" borderId="15" xfId="0" applyFont="1" applyFill="1" applyBorder="1"/>
    <xf numFmtId="0" fontId="15" fillId="2" borderId="18" xfId="0" applyFont="1" applyFill="1" applyBorder="1"/>
    <xf numFmtId="0" fontId="15" fillId="2" borderId="26" xfId="1" applyFont="1" applyFill="1" applyBorder="1" applyAlignment="1">
      <alignment horizontal="left"/>
    </xf>
    <xf numFmtId="0" fontId="15" fillId="2" borderId="20" xfId="1" applyFont="1" applyFill="1" applyBorder="1" applyAlignment="1">
      <alignment horizontal="left"/>
    </xf>
    <xf numFmtId="0" fontId="15" fillId="2" borderId="15" xfId="1" applyFont="1" applyFill="1" applyBorder="1" applyAlignment="1">
      <alignment horizontal="center"/>
    </xf>
    <xf numFmtId="0" fontId="15" fillId="2" borderId="18" xfId="1" applyFont="1" applyFill="1" applyBorder="1" applyAlignment="1">
      <alignment horizontal="center"/>
    </xf>
    <xf numFmtId="0" fontId="15" fillId="2" borderId="25" xfId="1" applyFont="1" applyFill="1" applyBorder="1" applyAlignment="1">
      <alignment horizontal="center"/>
    </xf>
    <xf numFmtId="0" fontId="15" fillId="2" borderId="11" xfId="1" applyFont="1" applyFill="1" applyBorder="1" applyAlignment="1">
      <alignment horizontal="center"/>
    </xf>
    <xf numFmtId="0" fontId="15" fillId="2" borderId="13" xfId="1" applyFont="1" applyFill="1" applyBorder="1" applyAlignment="1">
      <alignment horizontal="center"/>
    </xf>
    <xf numFmtId="2" fontId="15" fillId="2" borderId="19" xfId="1" applyNumberFormat="1" applyFont="1" applyFill="1" applyBorder="1" applyAlignment="1">
      <alignment horizontal="center"/>
    </xf>
    <xf numFmtId="2" fontId="15" fillId="2" borderId="20" xfId="1" applyNumberFormat="1" applyFont="1" applyFill="1" applyBorder="1" applyAlignment="1">
      <alignment horizontal="center"/>
    </xf>
    <xf numFmtId="2" fontId="15" fillId="2" borderId="24" xfId="1" applyNumberFormat="1" applyFont="1" applyFill="1" applyBorder="1" applyAlignment="1">
      <alignment horizontal="center"/>
    </xf>
    <xf numFmtId="0" fontId="8" fillId="2" borderId="11" xfId="1" applyFont="1" applyFill="1" applyBorder="1" applyAlignment="1">
      <alignment horizontal="left"/>
    </xf>
    <xf numFmtId="0" fontId="8" fillId="2" borderId="12" xfId="1" applyFont="1" applyFill="1" applyBorder="1" applyAlignment="1">
      <alignment horizontal="left"/>
    </xf>
    <xf numFmtId="0" fontId="15" fillId="2" borderId="11" xfId="1" applyFont="1" applyFill="1" applyBorder="1" applyAlignment="1">
      <alignment horizontal="left"/>
    </xf>
    <xf numFmtId="0" fontId="15" fillId="2" borderId="13" xfId="1" applyFont="1" applyFill="1" applyBorder="1" applyAlignment="1">
      <alignment horizontal="left"/>
    </xf>
    <xf numFmtId="0" fontId="15" fillId="2" borderId="23" xfId="1" applyFont="1" applyFill="1" applyBorder="1" applyAlignment="1">
      <alignment horizontal="center"/>
    </xf>
    <xf numFmtId="0" fontId="15" fillId="2" borderId="22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4" fillId="0" borderId="8" xfId="1" applyBorder="1" applyAlignment="1">
      <alignment horizontal="center"/>
    </xf>
    <xf numFmtId="0" fontId="4" fillId="0" borderId="9" xfId="1" applyBorder="1" applyAlignment="1">
      <alignment horizontal="center"/>
    </xf>
    <xf numFmtId="0" fontId="16" fillId="0" borderId="4" xfId="1" applyFont="1" applyBorder="1" applyAlignment="1">
      <alignment horizontal="center"/>
    </xf>
    <xf numFmtId="0" fontId="16" fillId="0" borderId="5" xfId="1" applyFont="1" applyBorder="1" applyAlignment="1">
      <alignment horizontal="center"/>
    </xf>
    <xf numFmtId="0" fontId="16" fillId="0" borderId="31" xfId="1" applyFont="1" applyBorder="1" applyAlignment="1">
      <alignment horizontal="center"/>
    </xf>
    <xf numFmtId="0" fontId="16" fillId="0" borderId="32" xfId="1" applyFont="1" applyBorder="1" applyAlignment="1">
      <alignment horizontal="center"/>
    </xf>
    <xf numFmtId="0" fontId="16" fillId="0" borderId="33" xfId="1" applyFont="1" applyBorder="1" applyAlignment="1">
      <alignment horizontal="center"/>
    </xf>
    <xf numFmtId="0" fontId="15" fillId="2" borderId="16" xfId="1" applyFont="1" applyFill="1" applyBorder="1" applyAlignment="1">
      <alignment horizontal="center"/>
    </xf>
    <xf numFmtId="0" fontId="15" fillId="2" borderId="21" xfId="1" applyFont="1" applyFill="1" applyBorder="1" applyAlignment="1">
      <alignment horizontal="center"/>
    </xf>
    <xf numFmtId="0" fontId="8" fillId="0" borderId="19" xfId="1" applyFont="1" applyBorder="1" applyAlignment="1">
      <alignment horizontal="left" wrapText="1"/>
    </xf>
    <xf numFmtId="0" fontId="8" fillId="0" borderId="20" xfId="1" applyFont="1" applyBorder="1" applyAlignment="1">
      <alignment horizontal="left" wrapText="1"/>
    </xf>
    <xf numFmtId="0" fontId="8" fillId="0" borderId="37" xfId="1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0" fontId="8" fillId="0" borderId="28" xfId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0" fontId="8" fillId="0" borderId="34" xfId="1" applyFont="1" applyBorder="1" applyAlignment="1">
      <alignment horizontal="left"/>
    </xf>
    <xf numFmtId="0" fontId="8" fillId="0" borderId="23" xfId="1" applyFont="1" applyBorder="1" applyAlignment="1">
      <alignment horizontal="left"/>
    </xf>
    <xf numFmtId="0" fontId="8" fillId="0" borderId="20" xfId="1" applyFont="1" applyBorder="1" applyAlignment="1">
      <alignment horizontal="left"/>
    </xf>
    <xf numFmtId="0" fontId="8" fillId="0" borderId="37" xfId="1" applyFont="1" applyBorder="1" applyAlignment="1">
      <alignment horizontal="left"/>
    </xf>
    <xf numFmtId="0" fontId="9" fillId="0" borderId="19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9" fillId="0" borderId="37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43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44" xfId="1" applyFont="1" applyBorder="1" applyAlignment="1">
      <alignment horizontal="center" vertical="center" wrapText="1"/>
    </xf>
    <xf numFmtId="0" fontId="15" fillId="2" borderId="12" xfId="1" applyFont="1" applyFill="1" applyBorder="1" applyAlignment="1">
      <alignment horizontal="left"/>
    </xf>
    <xf numFmtId="0" fontId="12" fillId="0" borderId="28" xfId="1" applyFont="1" applyBorder="1" applyAlignment="1">
      <alignment horizontal="center"/>
    </xf>
    <xf numFmtId="0" fontId="12" fillId="0" borderId="29" xfId="1" applyFont="1" applyBorder="1" applyAlignment="1">
      <alignment horizontal="center"/>
    </xf>
    <xf numFmtId="2" fontId="16" fillId="0" borderId="40" xfId="1" applyNumberFormat="1" applyFont="1" applyBorder="1" applyAlignment="1">
      <alignment horizontal="center"/>
    </xf>
    <xf numFmtId="2" fontId="16" fillId="0" borderId="41" xfId="1" applyNumberFormat="1" applyFont="1" applyBorder="1" applyAlignment="1">
      <alignment horizontal="center"/>
    </xf>
    <xf numFmtId="0" fontId="8" fillId="0" borderId="19" xfId="1" applyFont="1" applyBorder="1" applyAlignment="1">
      <alignment horizontal="left"/>
    </xf>
    <xf numFmtId="0" fontId="5" fillId="0" borderId="38" xfId="1" applyFont="1" applyBorder="1" applyAlignment="1">
      <alignment horizontal="center"/>
    </xf>
    <xf numFmtId="0" fontId="5" fillId="0" borderId="39" xfId="1" applyFont="1" applyBorder="1" applyAlignment="1">
      <alignment horizontal="center"/>
    </xf>
    <xf numFmtId="0" fontId="15" fillId="0" borderId="20" xfId="0" applyFont="1" applyBorder="1" applyAlignment="1">
      <alignment horizontal="left" wrapText="1"/>
    </xf>
    <xf numFmtId="0" fontId="15" fillId="0" borderId="20" xfId="0" applyFont="1" applyBorder="1" applyAlignment="1">
      <alignment horizontal="left"/>
    </xf>
    <xf numFmtId="2" fontId="9" fillId="0" borderId="19" xfId="1" applyNumberFormat="1" applyFont="1" applyBorder="1" applyAlignment="1">
      <alignment horizontal="center"/>
    </xf>
    <xf numFmtId="2" fontId="9" fillId="0" borderId="37" xfId="1" applyNumberFormat="1" applyFont="1" applyBorder="1" applyAlignment="1">
      <alignment horizontal="center"/>
    </xf>
    <xf numFmtId="0" fontId="8" fillId="0" borderId="36" xfId="1" applyFont="1" applyBorder="1" applyAlignment="1">
      <alignment horizontal="center"/>
    </xf>
    <xf numFmtId="0" fontId="8" fillId="0" borderId="34" xfId="1" applyFont="1" applyBorder="1" applyAlignment="1">
      <alignment horizontal="center"/>
    </xf>
    <xf numFmtId="1" fontId="8" fillId="0" borderId="19" xfId="1" applyNumberFormat="1" applyFont="1" applyBorder="1" applyAlignment="1">
      <alignment horizontal="center"/>
    </xf>
    <xf numFmtId="1" fontId="8" fillId="0" borderId="37" xfId="1" applyNumberFormat="1" applyFont="1" applyBorder="1" applyAlignment="1">
      <alignment horizontal="center"/>
    </xf>
    <xf numFmtId="0" fontId="8" fillId="0" borderId="43" xfId="1" applyFont="1" applyBorder="1" applyAlignment="1">
      <alignment horizontal="center"/>
    </xf>
    <xf numFmtId="0" fontId="8" fillId="0" borderId="44" xfId="1" applyFont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7"/>
  <sheetViews>
    <sheetView tabSelected="1" topLeftCell="A16" zoomScaleNormal="100" workbookViewId="0">
      <selection activeCell="O8" sqref="O8"/>
    </sheetView>
  </sheetViews>
  <sheetFormatPr defaultRowHeight="15" x14ac:dyDescent="0.25"/>
  <cols>
    <col min="5" max="5" width="24" customWidth="1"/>
    <col min="6" max="6" width="19" customWidth="1"/>
    <col min="10" max="10" width="17.140625" customWidth="1"/>
    <col min="11" max="11" width="18" customWidth="1"/>
    <col min="12" max="12" width="9.85546875" bestFit="1" customWidth="1"/>
    <col min="16" max="16" width="9.140625" customWidth="1"/>
  </cols>
  <sheetData>
    <row r="1" spans="1:11" ht="16.5" x14ac:dyDescent="0.3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6.5" x14ac:dyDescent="0.3">
      <c r="A2" s="131" t="s">
        <v>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s="3" customFormat="1" ht="17.25" thickBot="1" x14ac:dyDescent="0.35">
      <c r="A3" s="1"/>
      <c r="B3" s="1"/>
      <c r="C3" s="1"/>
      <c r="D3" s="1"/>
      <c r="E3" s="1"/>
      <c r="F3" s="1"/>
      <c r="G3" s="1"/>
      <c r="H3" s="1"/>
      <c r="I3" s="1"/>
      <c r="J3" s="2" t="s">
        <v>68</v>
      </c>
      <c r="K3" s="1"/>
    </row>
    <row r="4" spans="1:11" s="3" customFormat="1" ht="80.25" customHeight="1" thickBot="1" x14ac:dyDescent="0.25">
      <c r="A4" s="132" t="s">
        <v>2</v>
      </c>
      <c r="B4" s="133"/>
      <c r="C4" s="133"/>
      <c r="D4" s="133"/>
      <c r="E4" s="133"/>
      <c r="F4" s="133"/>
      <c r="G4" s="4" t="s">
        <v>3</v>
      </c>
      <c r="H4" s="4" t="s">
        <v>4</v>
      </c>
      <c r="I4" s="4" t="s">
        <v>5</v>
      </c>
      <c r="J4" s="4" t="s">
        <v>6</v>
      </c>
      <c r="K4" s="5" t="s">
        <v>7</v>
      </c>
    </row>
    <row r="5" spans="1:11" s="3" customFormat="1" ht="60.75" customHeight="1" thickBot="1" x14ac:dyDescent="0.25">
      <c r="A5" s="134">
        <v>1</v>
      </c>
      <c r="B5" s="135"/>
      <c r="C5" s="135"/>
      <c r="D5" s="135"/>
      <c r="E5" s="135"/>
      <c r="F5" s="6">
        <v>2</v>
      </c>
      <c r="G5" s="6">
        <v>3</v>
      </c>
      <c r="H5" s="6">
        <v>4</v>
      </c>
      <c r="I5" s="6">
        <v>5</v>
      </c>
      <c r="J5" s="6">
        <v>6</v>
      </c>
      <c r="K5" s="7">
        <v>7</v>
      </c>
    </row>
    <row r="6" spans="1:11" ht="15.75" thickBot="1" x14ac:dyDescent="0.3"/>
    <row r="7" spans="1:11" s="3" customFormat="1" ht="12.75" x14ac:dyDescent="0.2">
      <c r="A7" s="136"/>
      <c r="B7" s="137"/>
      <c r="C7" s="137"/>
      <c r="D7" s="137"/>
      <c r="E7" s="137"/>
      <c r="F7" s="8" t="s">
        <v>8</v>
      </c>
      <c r="G7" s="8" t="s">
        <v>9</v>
      </c>
      <c r="H7" s="8" t="s">
        <v>10</v>
      </c>
      <c r="I7" s="9" t="s">
        <v>9</v>
      </c>
      <c r="J7" s="8" t="s">
        <v>9</v>
      </c>
      <c r="K7" s="10" t="s">
        <v>11</v>
      </c>
    </row>
    <row r="8" spans="1:11" s="3" customFormat="1" x14ac:dyDescent="0.25">
      <c r="A8" s="125" t="s">
        <v>12</v>
      </c>
      <c r="B8" s="126"/>
      <c r="C8" s="126"/>
      <c r="D8" s="126"/>
      <c r="E8" s="126"/>
      <c r="F8" s="11" t="s">
        <v>13</v>
      </c>
      <c r="G8" s="12">
        <f>G9+G10+G11+G12</f>
        <v>12.071999999999999</v>
      </c>
      <c r="H8" s="12"/>
      <c r="I8" s="12">
        <f>I9+I10+I11+I12</f>
        <v>12.071999999999999</v>
      </c>
      <c r="J8" s="12">
        <f>J9+J10+J11+J12</f>
        <v>12.071999999999999</v>
      </c>
      <c r="K8" s="13">
        <f>K9+K10+K11+K12</f>
        <v>4.8288000000000002</v>
      </c>
    </row>
    <row r="9" spans="1:11" x14ac:dyDescent="0.25">
      <c r="A9" s="113"/>
      <c r="B9" s="79" t="s">
        <v>14</v>
      </c>
      <c r="C9" s="80"/>
      <c r="D9" s="80"/>
      <c r="E9" s="80"/>
      <c r="F9" s="81" t="s">
        <v>79</v>
      </c>
      <c r="G9" s="82">
        <v>3.9969999999999999</v>
      </c>
      <c r="H9" s="81">
        <v>1</v>
      </c>
      <c r="I9" s="82">
        <v>3.9969999999999999</v>
      </c>
      <c r="J9" s="82">
        <v>3.9969999999999999</v>
      </c>
      <c r="K9" s="83">
        <f>J9*0.4</f>
        <v>1.5988</v>
      </c>
    </row>
    <row r="10" spans="1:11" x14ac:dyDescent="0.25">
      <c r="A10" s="114"/>
      <c r="B10" s="79" t="s">
        <v>15</v>
      </c>
      <c r="C10" s="80"/>
      <c r="D10" s="80"/>
      <c r="E10" s="80"/>
      <c r="F10" s="81" t="s">
        <v>80</v>
      </c>
      <c r="G10" s="82">
        <v>5.8339999999999996</v>
      </c>
      <c r="H10" s="81">
        <v>1</v>
      </c>
      <c r="I10" s="82">
        <v>5.8339999999999996</v>
      </c>
      <c r="J10" s="82">
        <v>5.8339999999999996</v>
      </c>
      <c r="K10" s="83">
        <f>J10*0.4</f>
        <v>2.3336000000000001</v>
      </c>
    </row>
    <row r="11" spans="1:11" x14ac:dyDescent="0.25">
      <c r="A11" s="114"/>
      <c r="B11" s="84" t="s">
        <v>16</v>
      </c>
      <c r="C11" s="85"/>
      <c r="D11" s="85"/>
      <c r="E11" s="85"/>
      <c r="F11" s="81" t="s">
        <v>77</v>
      </c>
      <c r="G11" s="82">
        <v>1.589</v>
      </c>
      <c r="H11" s="81">
        <v>1</v>
      </c>
      <c r="I11" s="82">
        <v>1.589</v>
      </c>
      <c r="J11" s="82">
        <v>1.589</v>
      </c>
      <c r="K11" s="83">
        <f t="shared" ref="K11:K12" si="0">J11*0.4</f>
        <v>0.63560000000000005</v>
      </c>
    </row>
    <row r="12" spans="1:11" s="14" customFormat="1" x14ac:dyDescent="0.25">
      <c r="A12" s="114"/>
      <c r="B12" s="86" t="s">
        <v>16</v>
      </c>
      <c r="C12" s="87"/>
      <c r="D12" s="87"/>
      <c r="E12" s="87"/>
      <c r="F12" s="81" t="s">
        <v>78</v>
      </c>
      <c r="G12" s="82">
        <v>0.65200000000000002</v>
      </c>
      <c r="H12" s="81">
        <v>1</v>
      </c>
      <c r="I12" s="82">
        <v>0.65200000000000002</v>
      </c>
      <c r="J12" s="82">
        <v>0.65200000000000002</v>
      </c>
      <c r="K12" s="83">
        <f t="shared" si="0"/>
        <v>0.26080000000000003</v>
      </c>
    </row>
    <row r="13" spans="1:11" x14ac:dyDescent="0.25">
      <c r="A13" s="120"/>
      <c r="B13" s="129"/>
      <c r="C13" s="129"/>
      <c r="D13" s="129"/>
      <c r="E13" s="129"/>
      <c r="F13" s="93" t="s">
        <v>8</v>
      </c>
      <c r="G13" s="122"/>
      <c r="H13" s="123"/>
      <c r="I13" s="123"/>
      <c r="J13" s="123"/>
      <c r="K13" s="124"/>
    </row>
    <row r="14" spans="1:11" x14ac:dyDescent="0.25">
      <c r="A14" s="127" t="s">
        <v>17</v>
      </c>
      <c r="B14" s="128"/>
      <c r="C14" s="128"/>
      <c r="D14" s="128"/>
      <c r="E14" s="128"/>
      <c r="F14" s="93" t="s">
        <v>13</v>
      </c>
      <c r="G14" s="94">
        <f>SUM(G15:G16)</f>
        <v>2.8620000000000001</v>
      </c>
      <c r="H14" s="94"/>
      <c r="I14" s="94">
        <f>SUM(I15:I16)</f>
        <v>2.8620000000000001</v>
      </c>
      <c r="J14" s="94">
        <f>SUM(J15:J16)</f>
        <v>2.8620000000000001</v>
      </c>
      <c r="K14" s="95">
        <f>SUM(K15:K16)</f>
        <v>1.1448</v>
      </c>
    </row>
    <row r="15" spans="1:11" x14ac:dyDescent="0.25">
      <c r="A15" s="117"/>
      <c r="B15" s="79" t="s">
        <v>16</v>
      </c>
      <c r="C15" s="80"/>
      <c r="D15" s="80"/>
      <c r="E15" s="80"/>
      <c r="F15" s="96" t="s">
        <v>18</v>
      </c>
      <c r="G15" s="91">
        <v>1.0589999999999999</v>
      </c>
      <c r="H15" s="97">
        <v>1</v>
      </c>
      <c r="I15" s="91">
        <f>G15</f>
        <v>1.0589999999999999</v>
      </c>
      <c r="J15" s="91">
        <f>G15</f>
        <v>1.0589999999999999</v>
      </c>
      <c r="K15" s="92">
        <f>J15*0.4</f>
        <v>0.42359999999999998</v>
      </c>
    </row>
    <row r="16" spans="1:11" x14ac:dyDescent="0.25">
      <c r="A16" s="118"/>
      <c r="B16" s="88" t="s">
        <v>19</v>
      </c>
      <c r="C16" s="85"/>
      <c r="D16" s="85"/>
      <c r="E16" s="85"/>
      <c r="F16" s="81" t="s">
        <v>20</v>
      </c>
      <c r="G16" s="84">
        <v>1.8029999999999999</v>
      </c>
      <c r="H16" s="98">
        <v>1</v>
      </c>
      <c r="I16" s="82">
        <v>1.8029999999999999</v>
      </c>
      <c r="J16" s="82">
        <v>1.8029999999999999</v>
      </c>
      <c r="K16" s="99">
        <f>J16*0.4</f>
        <v>0.72120000000000006</v>
      </c>
    </row>
    <row r="17" spans="1:19" x14ac:dyDescent="0.25">
      <c r="A17" s="119"/>
      <c r="B17" s="130"/>
      <c r="C17" s="130"/>
      <c r="D17" s="130"/>
      <c r="E17" s="130"/>
      <c r="F17" s="93" t="s">
        <v>8</v>
      </c>
      <c r="G17" s="122"/>
      <c r="H17" s="123"/>
      <c r="I17" s="123"/>
      <c r="J17" s="123"/>
      <c r="K17" s="124"/>
    </row>
    <row r="18" spans="1:19" x14ac:dyDescent="0.25">
      <c r="A18" s="115" t="s">
        <v>21</v>
      </c>
      <c r="B18" s="116"/>
      <c r="C18" s="116"/>
      <c r="D18" s="116"/>
      <c r="E18" s="116"/>
      <c r="F18" s="93" t="s">
        <v>13</v>
      </c>
      <c r="G18" s="94">
        <f>SUM(G19:G21)</f>
        <v>17.536000000000001</v>
      </c>
      <c r="H18" s="94"/>
      <c r="I18" s="94">
        <f>SUM(I19:I21)</f>
        <v>17.536000000000001</v>
      </c>
      <c r="J18" s="94">
        <f t="shared" ref="J18" si="1">SUM(J19:J21)</f>
        <v>17.536000000000001</v>
      </c>
      <c r="K18" s="95">
        <f>SUM(K19:K21)</f>
        <v>7.0144000000000002</v>
      </c>
    </row>
    <row r="19" spans="1:19" x14ac:dyDescent="0.25">
      <c r="A19" s="117"/>
      <c r="B19" s="100" t="s">
        <v>22</v>
      </c>
      <c r="C19" s="101"/>
      <c r="D19" s="102"/>
      <c r="E19" s="102"/>
      <c r="F19" s="96" t="s">
        <v>75</v>
      </c>
      <c r="G19" s="91">
        <v>3.4569999999999999</v>
      </c>
      <c r="H19" s="97">
        <v>1</v>
      </c>
      <c r="I19" s="91">
        <v>3.4569999999999999</v>
      </c>
      <c r="J19" s="91">
        <v>3.4569999999999999</v>
      </c>
      <c r="K19" s="92">
        <f>J19*0.4</f>
        <v>1.3828</v>
      </c>
    </row>
    <row r="20" spans="1:19" x14ac:dyDescent="0.25">
      <c r="A20" s="118"/>
      <c r="B20" s="88" t="s">
        <v>23</v>
      </c>
      <c r="C20" s="102"/>
      <c r="D20" s="102"/>
      <c r="E20" s="102"/>
      <c r="F20" s="96" t="s">
        <v>24</v>
      </c>
      <c r="G20" s="91">
        <v>7.0229999999999997</v>
      </c>
      <c r="H20" s="97">
        <v>1</v>
      </c>
      <c r="I20" s="91">
        <v>7.0229999999999997</v>
      </c>
      <c r="J20" s="91">
        <v>7.0229999999999997</v>
      </c>
      <c r="K20" s="92">
        <f>J20*0.4</f>
        <v>2.8092000000000001</v>
      </c>
    </row>
    <row r="21" spans="1:19" x14ac:dyDescent="0.25">
      <c r="A21" s="119"/>
      <c r="B21" s="88" t="s">
        <v>25</v>
      </c>
      <c r="C21" s="102"/>
      <c r="D21" s="102"/>
      <c r="E21" s="102"/>
      <c r="F21" s="96" t="s">
        <v>26</v>
      </c>
      <c r="G21" s="91">
        <v>7.056</v>
      </c>
      <c r="H21" s="97">
        <v>1</v>
      </c>
      <c r="I21" s="91">
        <v>7.056</v>
      </c>
      <c r="J21" s="91">
        <v>7.056</v>
      </c>
      <c r="K21" s="92">
        <f>J21*0.4</f>
        <v>2.8224</v>
      </c>
    </row>
    <row r="22" spans="1:19" x14ac:dyDescent="0.25">
      <c r="A22" s="120"/>
      <c r="B22" s="121"/>
      <c r="C22" s="121"/>
      <c r="D22" s="121"/>
      <c r="E22" s="121"/>
      <c r="F22" s="93" t="s">
        <v>8</v>
      </c>
      <c r="G22" s="122"/>
      <c r="H22" s="123"/>
      <c r="I22" s="123"/>
      <c r="J22" s="123"/>
      <c r="K22" s="124"/>
    </row>
    <row r="23" spans="1:19" x14ac:dyDescent="0.25">
      <c r="A23" s="127" t="s">
        <v>27</v>
      </c>
      <c r="B23" s="167"/>
      <c r="C23" s="167"/>
      <c r="D23" s="167"/>
      <c r="E23" s="167"/>
      <c r="F23" s="93" t="s">
        <v>13</v>
      </c>
      <c r="G23" s="94">
        <f>SUM(G24:G35)</f>
        <v>19.382999999999999</v>
      </c>
      <c r="H23" s="94"/>
      <c r="I23" s="94">
        <f>SUM(I24:I35)</f>
        <v>22.622999999999998</v>
      </c>
      <c r="J23" s="94">
        <f>SUM(J24:J35)</f>
        <v>22.622999999999998</v>
      </c>
      <c r="K23" s="95">
        <f>SUM(K24:K35)</f>
        <v>10.085850000000001</v>
      </c>
      <c r="O23" s="15"/>
    </row>
    <row r="24" spans="1:19" x14ac:dyDescent="0.25">
      <c r="A24" s="117"/>
      <c r="B24" s="103" t="s">
        <v>28</v>
      </c>
      <c r="C24" s="104"/>
      <c r="D24" s="104"/>
      <c r="E24" s="104"/>
      <c r="F24" s="96" t="s">
        <v>29</v>
      </c>
      <c r="G24" s="90">
        <v>1.4</v>
      </c>
      <c r="H24" s="97">
        <v>1</v>
      </c>
      <c r="I24" s="91">
        <f>G24*H24</f>
        <v>1.4</v>
      </c>
      <c r="J24" s="90">
        <f>H24*I24</f>
        <v>1.4</v>
      </c>
      <c r="K24" s="92">
        <f t="shared" ref="K24:K30" si="2">J24*0.45</f>
        <v>0.63</v>
      </c>
    </row>
    <row r="25" spans="1:19" x14ac:dyDescent="0.25">
      <c r="A25" s="118"/>
      <c r="B25" s="103" t="s">
        <v>30</v>
      </c>
      <c r="C25" s="104"/>
      <c r="D25" s="104"/>
      <c r="E25" s="104"/>
      <c r="F25" s="96" t="s">
        <v>31</v>
      </c>
      <c r="G25" s="90">
        <v>0.9</v>
      </c>
      <c r="H25" s="97">
        <v>2</v>
      </c>
      <c r="I25" s="91">
        <v>1.8</v>
      </c>
      <c r="J25" s="90">
        <v>1.8</v>
      </c>
      <c r="K25" s="92">
        <f t="shared" si="2"/>
        <v>0.81</v>
      </c>
    </row>
    <row r="26" spans="1:19" x14ac:dyDescent="0.25">
      <c r="A26" s="118"/>
      <c r="B26" s="103" t="s">
        <v>30</v>
      </c>
      <c r="C26" s="104"/>
      <c r="D26" s="104"/>
      <c r="E26" s="104"/>
      <c r="F26" s="96" t="s">
        <v>32</v>
      </c>
      <c r="G26" s="90">
        <f>4.767-2.3</f>
        <v>2.4670000000000005</v>
      </c>
      <c r="H26" s="97">
        <v>1</v>
      </c>
      <c r="I26" s="91">
        <v>1.8</v>
      </c>
      <c r="J26" s="90">
        <v>1.8</v>
      </c>
      <c r="K26" s="92">
        <f t="shared" si="2"/>
        <v>0.81</v>
      </c>
    </row>
    <row r="27" spans="1:19" x14ac:dyDescent="0.25">
      <c r="A27" s="118"/>
      <c r="B27" s="105" t="s">
        <v>94</v>
      </c>
      <c r="C27" s="104"/>
      <c r="D27" s="104"/>
      <c r="E27" s="104"/>
      <c r="F27" s="96" t="s">
        <v>76</v>
      </c>
      <c r="G27" s="90">
        <v>2.3050000000000002</v>
      </c>
      <c r="H27" s="97">
        <v>1</v>
      </c>
      <c r="I27" s="91">
        <f t="shared" ref="I27:I32" si="3">G27*H27</f>
        <v>2.3050000000000002</v>
      </c>
      <c r="J27" s="90">
        <f t="shared" ref="J27:J32" si="4">I27</f>
        <v>2.3050000000000002</v>
      </c>
      <c r="K27" s="92">
        <f t="shared" si="2"/>
        <v>1.03725</v>
      </c>
    </row>
    <row r="28" spans="1:19" x14ac:dyDescent="0.25">
      <c r="A28" s="118"/>
      <c r="B28" s="103" t="s">
        <v>33</v>
      </c>
      <c r="C28" s="104"/>
      <c r="D28" s="104"/>
      <c r="E28" s="104"/>
      <c r="F28" s="96" t="s">
        <v>34</v>
      </c>
      <c r="G28" s="90">
        <v>1.9239999999999999</v>
      </c>
      <c r="H28" s="97">
        <v>1</v>
      </c>
      <c r="I28" s="91">
        <f t="shared" si="3"/>
        <v>1.9239999999999999</v>
      </c>
      <c r="J28" s="90">
        <f t="shared" si="4"/>
        <v>1.9239999999999999</v>
      </c>
      <c r="K28" s="92">
        <f t="shared" si="2"/>
        <v>0.86580000000000001</v>
      </c>
    </row>
    <row r="29" spans="1:19" x14ac:dyDescent="0.25">
      <c r="A29" s="118"/>
      <c r="B29" s="88" t="s">
        <v>35</v>
      </c>
      <c r="C29" s="89"/>
      <c r="D29" s="89"/>
      <c r="E29" s="89"/>
      <c r="F29" s="96" t="s">
        <v>36</v>
      </c>
      <c r="G29" s="90">
        <v>0.74399999999999999</v>
      </c>
      <c r="H29" s="97">
        <v>2</v>
      </c>
      <c r="I29" s="91">
        <f t="shared" si="3"/>
        <v>1.488</v>
      </c>
      <c r="J29" s="90">
        <f t="shared" si="4"/>
        <v>1.488</v>
      </c>
      <c r="K29" s="92">
        <f t="shared" si="2"/>
        <v>0.66959999999999997</v>
      </c>
    </row>
    <row r="30" spans="1:19" x14ac:dyDescent="0.25">
      <c r="A30" s="118"/>
      <c r="B30" s="106" t="s">
        <v>37</v>
      </c>
      <c r="C30" s="88"/>
      <c r="D30" s="107"/>
      <c r="E30" s="107"/>
      <c r="F30" s="96" t="s">
        <v>38</v>
      </c>
      <c r="G30" s="90">
        <v>2.2629999999999999</v>
      </c>
      <c r="H30" s="97">
        <v>2</v>
      </c>
      <c r="I30" s="91">
        <f t="shared" si="3"/>
        <v>4.5259999999999998</v>
      </c>
      <c r="J30" s="90">
        <f t="shared" si="4"/>
        <v>4.5259999999999998</v>
      </c>
      <c r="K30" s="92">
        <f t="shared" si="2"/>
        <v>2.0367000000000002</v>
      </c>
    </row>
    <row r="31" spans="1:19" x14ac:dyDescent="0.25">
      <c r="A31" s="118"/>
      <c r="B31" s="106" t="s">
        <v>39</v>
      </c>
      <c r="C31" s="107"/>
      <c r="D31" s="107"/>
      <c r="E31" s="107"/>
      <c r="F31" s="96" t="s">
        <v>40</v>
      </c>
      <c r="G31" s="91">
        <v>2.0870000000000002</v>
      </c>
      <c r="H31" s="97">
        <v>1</v>
      </c>
      <c r="I31" s="91">
        <f t="shared" si="3"/>
        <v>2.0870000000000002</v>
      </c>
      <c r="J31" s="90">
        <f t="shared" si="4"/>
        <v>2.0870000000000002</v>
      </c>
      <c r="K31" s="92">
        <f>J31*0.45</f>
        <v>0.93915000000000015</v>
      </c>
      <c r="M31" s="16"/>
      <c r="N31" s="17"/>
      <c r="O31" s="18"/>
      <c r="P31" s="19"/>
      <c r="Q31" s="20"/>
      <c r="R31" s="20"/>
      <c r="S31" s="21"/>
    </row>
    <row r="32" spans="1:19" ht="15.75" x14ac:dyDescent="0.25">
      <c r="A32" s="118"/>
      <c r="B32" s="143"/>
      <c r="C32" s="88" t="s">
        <v>41</v>
      </c>
      <c r="D32" s="107"/>
      <c r="E32" s="107"/>
      <c r="F32" s="96" t="s">
        <v>42</v>
      </c>
      <c r="G32" s="90">
        <v>1.7529999999999999</v>
      </c>
      <c r="H32" s="97">
        <v>1</v>
      </c>
      <c r="I32" s="91">
        <f t="shared" si="3"/>
        <v>1.7529999999999999</v>
      </c>
      <c r="J32" s="90">
        <f t="shared" si="4"/>
        <v>1.7529999999999999</v>
      </c>
      <c r="K32" s="92">
        <f>J32*0.45</f>
        <v>0.78884999999999994</v>
      </c>
      <c r="M32" s="16"/>
      <c r="N32" s="22"/>
      <c r="O32" s="18"/>
      <c r="P32" s="19"/>
      <c r="Q32" s="23"/>
      <c r="R32" s="23"/>
    </row>
    <row r="33" spans="1:20" ht="15.75" x14ac:dyDescent="0.25">
      <c r="A33" s="118"/>
      <c r="B33" s="144"/>
      <c r="C33" s="106" t="s">
        <v>43</v>
      </c>
      <c r="D33" s="107" t="s">
        <v>44</v>
      </c>
      <c r="E33" s="107"/>
      <c r="F33" s="96" t="s">
        <v>45</v>
      </c>
      <c r="G33" s="91">
        <v>1.89</v>
      </c>
      <c r="H33" s="97">
        <v>1</v>
      </c>
      <c r="I33" s="91">
        <v>1.89</v>
      </c>
      <c r="J33" s="91">
        <v>1.89</v>
      </c>
      <c r="K33" s="92">
        <f>J33*0.4</f>
        <v>0.75600000000000001</v>
      </c>
      <c r="M33" s="16"/>
      <c r="N33" s="16"/>
      <c r="O33" s="22"/>
      <c r="P33" s="18"/>
      <c r="Q33" s="19"/>
      <c r="R33" s="20"/>
      <c r="S33" s="20"/>
      <c r="T33" s="21"/>
    </row>
    <row r="34" spans="1:20" ht="35.25" customHeight="1" x14ac:dyDescent="0.25">
      <c r="A34" s="24"/>
      <c r="B34" s="145" t="s">
        <v>69</v>
      </c>
      <c r="C34" s="146"/>
      <c r="D34" s="146"/>
      <c r="E34" s="147"/>
      <c r="F34" s="98" t="s">
        <v>70</v>
      </c>
      <c r="G34" s="90">
        <v>0.75</v>
      </c>
      <c r="H34" s="97">
        <v>1</v>
      </c>
      <c r="I34" s="108">
        <f>G34</f>
        <v>0.75</v>
      </c>
      <c r="J34" s="108">
        <f>I34</f>
        <v>0.75</v>
      </c>
      <c r="K34" s="83">
        <f>J34*0.45</f>
        <v>0.33750000000000002</v>
      </c>
    </row>
    <row r="35" spans="1:20" ht="44.25" customHeight="1" x14ac:dyDescent="0.25">
      <c r="A35" s="25"/>
      <c r="B35" s="148" t="s">
        <v>72</v>
      </c>
      <c r="C35" s="148"/>
      <c r="D35" s="148"/>
      <c r="E35" s="148"/>
      <c r="F35" s="58" t="s">
        <v>74</v>
      </c>
      <c r="G35" s="90">
        <v>0.9</v>
      </c>
      <c r="H35" s="97">
        <v>1</v>
      </c>
      <c r="I35" s="108">
        <f>G35</f>
        <v>0.9</v>
      </c>
      <c r="J35" s="108">
        <f>I35</f>
        <v>0.9</v>
      </c>
      <c r="K35" s="83">
        <f>J35*0.45</f>
        <v>0.40500000000000003</v>
      </c>
    </row>
    <row r="36" spans="1:20" ht="15.75" thickBot="1" x14ac:dyDescent="0.3">
      <c r="A36" s="149"/>
      <c r="B36" s="150"/>
      <c r="C36" s="150"/>
      <c r="D36" s="150"/>
      <c r="E36" s="150"/>
      <c r="F36" s="109" t="s">
        <v>46</v>
      </c>
      <c r="G36" s="110">
        <f>G8+G23+G14+G18</f>
        <v>51.853000000000002</v>
      </c>
      <c r="H36" s="110"/>
      <c r="I36" s="110">
        <f>I8+I23+I14+I18</f>
        <v>55.092999999999996</v>
      </c>
      <c r="J36" s="110">
        <f>J8+J23+J14+J18</f>
        <v>55.092999999999996</v>
      </c>
      <c r="K36" s="111">
        <f>K8+K23+K14+K18</f>
        <v>23.07385</v>
      </c>
    </row>
    <row r="37" spans="1:20" ht="15.75" thickBot="1" x14ac:dyDescent="0.3">
      <c r="A37" s="30"/>
      <c r="B37" s="31"/>
      <c r="C37" s="31"/>
      <c r="D37" s="31"/>
      <c r="E37" s="31"/>
      <c r="K37" s="112"/>
    </row>
    <row r="38" spans="1:20" ht="15.75" thickBot="1" x14ac:dyDescent="0.3">
      <c r="A38" s="138" t="s">
        <v>47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40"/>
    </row>
    <row r="39" spans="1:20" x14ac:dyDescent="0.25">
      <c r="A39" s="141"/>
      <c r="B39" s="142"/>
      <c r="C39" s="142"/>
      <c r="D39" s="142"/>
      <c r="E39" s="142"/>
      <c r="F39" s="32" t="s">
        <v>48</v>
      </c>
      <c r="G39" s="33" t="s">
        <v>9</v>
      </c>
      <c r="H39" s="33" t="s">
        <v>10</v>
      </c>
      <c r="I39" s="34" t="s">
        <v>9</v>
      </c>
      <c r="J39" s="33" t="s">
        <v>9</v>
      </c>
      <c r="K39" s="35" t="s">
        <v>11</v>
      </c>
    </row>
    <row r="40" spans="1:20" x14ac:dyDescent="0.25">
      <c r="A40" s="151" t="s">
        <v>49</v>
      </c>
      <c r="B40" s="152"/>
      <c r="C40" s="152"/>
      <c r="D40" s="152"/>
      <c r="E40" s="152"/>
      <c r="F40" s="36" t="s">
        <v>13</v>
      </c>
      <c r="G40" s="37">
        <f>SUM(G41:G58)</f>
        <v>29.806999999999999</v>
      </c>
      <c r="H40" s="37"/>
      <c r="I40" s="37">
        <f>SUM(I41:I58)</f>
        <v>51.786999999999999</v>
      </c>
      <c r="J40" s="37">
        <f>SUM(J41:J58)</f>
        <v>51.786999999999999</v>
      </c>
      <c r="K40" s="38">
        <f>SUM(K41:K58)</f>
        <v>7.7680500000000015</v>
      </c>
    </row>
    <row r="41" spans="1:20" x14ac:dyDescent="0.25">
      <c r="A41" s="45"/>
      <c r="B41" s="153" t="s">
        <v>50</v>
      </c>
      <c r="C41" s="153"/>
      <c r="D41" s="153"/>
      <c r="E41" s="154"/>
      <c r="F41" s="39" t="s">
        <v>51</v>
      </c>
      <c r="G41" s="40">
        <v>6.33</v>
      </c>
      <c r="H41" s="41">
        <v>2</v>
      </c>
      <c r="I41" s="42">
        <f t="shared" ref="I41:I46" si="5">G41*H41</f>
        <v>12.66</v>
      </c>
      <c r="J41" s="40">
        <f t="shared" ref="J41:J47" si="6">I41</f>
        <v>12.66</v>
      </c>
      <c r="K41" s="63">
        <f t="shared" ref="K41:K47" si="7">J41*0.15</f>
        <v>1.899</v>
      </c>
    </row>
    <row r="42" spans="1:20" x14ac:dyDescent="0.25">
      <c r="A42" s="45"/>
      <c r="B42" s="153" t="s">
        <v>33</v>
      </c>
      <c r="C42" s="153"/>
      <c r="D42" s="153"/>
      <c r="E42" s="154"/>
      <c r="F42" s="39" t="s">
        <v>34</v>
      </c>
      <c r="G42" s="40">
        <v>1.92</v>
      </c>
      <c r="H42" s="41">
        <v>2</v>
      </c>
      <c r="I42" s="42">
        <f t="shared" si="5"/>
        <v>3.84</v>
      </c>
      <c r="J42" s="61">
        <f t="shared" si="6"/>
        <v>3.84</v>
      </c>
      <c r="K42" s="43">
        <f t="shared" si="7"/>
        <v>0.57599999999999996</v>
      </c>
    </row>
    <row r="43" spans="1:20" x14ac:dyDescent="0.25">
      <c r="A43" s="45"/>
      <c r="B43" s="153" t="s">
        <v>35</v>
      </c>
      <c r="C43" s="153"/>
      <c r="D43" s="153"/>
      <c r="E43" s="154"/>
      <c r="F43" s="39" t="s">
        <v>52</v>
      </c>
      <c r="G43" s="40">
        <v>0.21</v>
      </c>
      <c r="H43" s="41">
        <v>2</v>
      </c>
      <c r="I43" s="42">
        <f t="shared" si="5"/>
        <v>0.42</v>
      </c>
      <c r="J43" s="61">
        <f t="shared" si="6"/>
        <v>0.42</v>
      </c>
      <c r="K43" s="43">
        <f t="shared" si="7"/>
        <v>6.3E-2</v>
      </c>
      <c r="M43" s="15"/>
    </row>
    <row r="44" spans="1:20" ht="32.25" customHeight="1" x14ac:dyDescent="0.25">
      <c r="A44" s="45"/>
      <c r="B44" s="146" t="s">
        <v>53</v>
      </c>
      <c r="C44" s="146"/>
      <c r="D44" s="146"/>
      <c r="E44" s="147"/>
      <c r="F44" s="44" t="s">
        <v>38</v>
      </c>
      <c r="G44" s="40">
        <v>2.2599999999999998</v>
      </c>
      <c r="H44" s="41">
        <v>3</v>
      </c>
      <c r="I44" s="42">
        <f t="shared" si="5"/>
        <v>6.7799999999999994</v>
      </c>
      <c r="J44" s="61">
        <f t="shared" si="6"/>
        <v>6.7799999999999994</v>
      </c>
      <c r="K44" s="43">
        <f t="shared" si="7"/>
        <v>1.0169999999999999</v>
      </c>
    </row>
    <row r="45" spans="1:20" x14ac:dyDescent="0.25">
      <c r="A45" s="45"/>
      <c r="B45" s="153" t="s">
        <v>39</v>
      </c>
      <c r="C45" s="153"/>
      <c r="D45" s="153"/>
      <c r="E45" s="154"/>
      <c r="F45" s="39" t="s">
        <v>40</v>
      </c>
      <c r="G45" s="42">
        <v>2.0870000000000002</v>
      </c>
      <c r="H45" s="41">
        <v>1</v>
      </c>
      <c r="I45" s="42">
        <f t="shared" si="5"/>
        <v>2.0870000000000002</v>
      </c>
      <c r="J45" s="61">
        <f t="shared" si="6"/>
        <v>2.0870000000000002</v>
      </c>
      <c r="K45" s="43">
        <f t="shared" si="7"/>
        <v>0.31304999999999999</v>
      </c>
      <c r="M45" s="15"/>
    </row>
    <row r="46" spans="1:20" x14ac:dyDescent="0.25">
      <c r="A46" s="45"/>
      <c r="B46" s="60"/>
      <c r="C46" s="172" t="s">
        <v>41</v>
      </c>
      <c r="D46" s="153"/>
      <c r="E46" s="154"/>
      <c r="F46" s="39" t="s">
        <v>54</v>
      </c>
      <c r="G46" s="40">
        <v>2.1</v>
      </c>
      <c r="H46" s="41">
        <v>2</v>
      </c>
      <c r="I46" s="42">
        <f t="shared" si="5"/>
        <v>4.2</v>
      </c>
      <c r="J46" s="61">
        <f t="shared" si="6"/>
        <v>4.2</v>
      </c>
      <c r="K46" s="43">
        <f t="shared" si="7"/>
        <v>0.63</v>
      </c>
    </row>
    <row r="47" spans="1:20" ht="33.75" customHeight="1" x14ac:dyDescent="0.25">
      <c r="A47" s="45"/>
      <c r="B47" s="175" t="s">
        <v>71</v>
      </c>
      <c r="C47" s="176"/>
      <c r="D47" s="176"/>
      <c r="E47" s="176"/>
      <c r="F47" s="59"/>
      <c r="G47" s="65">
        <v>0.55000000000000004</v>
      </c>
      <c r="H47" s="58">
        <v>2</v>
      </c>
      <c r="I47" s="65">
        <f>G47*H47</f>
        <v>1.1000000000000001</v>
      </c>
      <c r="J47" s="66">
        <f t="shared" si="6"/>
        <v>1.1000000000000001</v>
      </c>
      <c r="K47" s="64">
        <f t="shared" si="7"/>
        <v>0.16500000000000001</v>
      </c>
    </row>
    <row r="48" spans="1:20" ht="30" customHeight="1" x14ac:dyDescent="0.25">
      <c r="A48" s="45"/>
      <c r="B48" s="146" t="s">
        <v>73</v>
      </c>
      <c r="C48" s="153"/>
      <c r="D48" s="153"/>
      <c r="E48" s="154"/>
      <c r="F48" s="39"/>
      <c r="G48" s="40">
        <v>0.8</v>
      </c>
      <c r="H48" s="41">
        <v>1</v>
      </c>
      <c r="I48" s="42">
        <f>G48*H48</f>
        <v>0.8</v>
      </c>
      <c r="J48" s="61">
        <f>I48</f>
        <v>0.8</v>
      </c>
      <c r="K48" s="43">
        <f>J48*0.15</f>
        <v>0.12</v>
      </c>
    </row>
    <row r="49" spans="1:11" ht="14.25" customHeight="1" x14ac:dyDescent="0.25">
      <c r="A49" s="68"/>
      <c r="B49" s="155" t="s">
        <v>84</v>
      </c>
      <c r="C49" s="156"/>
      <c r="D49" s="156"/>
      <c r="E49" s="157"/>
      <c r="F49" s="69"/>
      <c r="G49" s="70"/>
      <c r="H49" s="71"/>
      <c r="I49" s="72"/>
      <c r="J49" s="73"/>
      <c r="K49" s="63"/>
    </row>
    <row r="50" spans="1:11" ht="20.25" customHeight="1" x14ac:dyDescent="0.25">
      <c r="A50" s="68"/>
      <c r="B50" s="155" t="s">
        <v>81</v>
      </c>
      <c r="C50" s="156"/>
      <c r="D50" s="156"/>
      <c r="E50" s="157"/>
      <c r="F50" s="69"/>
      <c r="G50" s="70"/>
      <c r="H50" s="71"/>
      <c r="I50" s="72"/>
      <c r="J50" s="73"/>
      <c r="K50" s="63"/>
    </row>
    <row r="51" spans="1:11" ht="30" customHeight="1" x14ac:dyDescent="0.25">
      <c r="A51" s="183"/>
      <c r="B51" s="161" t="s">
        <v>82</v>
      </c>
      <c r="C51" s="162"/>
      <c r="D51" s="162"/>
      <c r="E51" s="163"/>
      <c r="F51" s="75" t="s">
        <v>86</v>
      </c>
      <c r="G51" s="70">
        <v>1</v>
      </c>
      <c r="H51" s="71">
        <v>1</v>
      </c>
      <c r="I51" s="72">
        <f>G51*H51</f>
        <v>1</v>
      </c>
      <c r="J51" s="73">
        <f>I51</f>
        <v>1</v>
      </c>
      <c r="K51" s="63">
        <f>J51*0.15</f>
        <v>0.15</v>
      </c>
    </row>
    <row r="52" spans="1:11" ht="43.5" customHeight="1" x14ac:dyDescent="0.25">
      <c r="A52" s="184"/>
      <c r="B52" s="164"/>
      <c r="C52" s="165"/>
      <c r="D52" s="165"/>
      <c r="E52" s="166"/>
      <c r="F52" s="76" t="s">
        <v>89</v>
      </c>
      <c r="G52" s="40">
        <v>2.15</v>
      </c>
      <c r="H52" s="71">
        <v>2</v>
      </c>
      <c r="I52" s="72">
        <f>G52*H52</f>
        <v>4.3</v>
      </c>
      <c r="J52" s="73">
        <f>I52</f>
        <v>4.3</v>
      </c>
      <c r="K52" s="63">
        <f>J52*0.15</f>
        <v>0.64499999999999991</v>
      </c>
    </row>
    <row r="53" spans="1:11" ht="30" customHeight="1" x14ac:dyDescent="0.25">
      <c r="A53" s="183"/>
      <c r="B53" s="161" t="s">
        <v>87</v>
      </c>
      <c r="C53" s="162"/>
      <c r="D53" s="162"/>
      <c r="E53" s="163"/>
      <c r="F53" s="77" t="s">
        <v>90</v>
      </c>
      <c r="G53" s="40">
        <v>3.7</v>
      </c>
      <c r="H53" s="71">
        <v>2</v>
      </c>
      <c r="I53" s="72">
        <f>G53*H53</f>
        <v>7.4</v>
      </c>
      <c r="J53" s="73">
        <f>I53</f>
        <v>7.4</v>
      </c>
      <c r="K53" s="63">
        <f>J53*0.15</f>
        <v>1.1100000000000001</v>
      </c>
    </row>
    <row r="54" spans="1:11" ht="45" customHeight="1" x14ac:dyDescent="0.25">
      <c r="A54" s="184"/>
      <c r="B54" s="164"/>
      <c r="C54" s="165"/>
      <c r="D54" s="165"/>
      <c r="E54" s="166"/>
      <c r="F54" s="78" t="s">
        <v>92</v>
      </c>
      <c r="G54" s="74">
        <v>2.2000000000000002</v>
      </c>
      <c r="H54" s="71">
        <v>1</v>
      </c>
      <c r="I54" s="72">
        <f>G54*H54</f>
        <v>2.2000000000000002</v>
      </c>
      <c r="J54" s="73">
        <f>I54</f>
        <v>2.2000000000000002</v>
      </c>
      <c r="K54" s="63">
        <f>J54*0.15</f>
        <v>0.33</v>
      </c>
    </row>
    <row r="55" spans="1:11" ht="48.75" customHeight="1" x14ac:dyDescent="0.25">
      <c r="A55" s="68"/>
      <c r="B55" s="158" t="s">
        <v>88</v>
      </c>
      <c r="C55" s="159"/>
      <c r="D55" s="159"/>
      <c r="E55" s="160"/>
      <c r="F55" s="75" t="s">
        <v>91</v>
      </c>
      <c r="G55" s="40">
        <v>0.5</v>
      </c>
      <c r="H55" s="71">
        <v>2</v>
      </c>
      <c r="I55" s="72">
        <f t="shared" ref="I55:I58" si="8">G55*H55</f>
        <v>1</v>
      </c>
      <c r="J55" s="73">
        <f t="shared" ref="J55:J58" si="9">I55</f>
        <v>1</v>
      </c>
      <c r="K55" s="63">
        <f t="shared" ref="K55:K58" si="10">J55*0.15</f>
        <v>0.15</v>
      </c>
    </row>
    <row r="56" spans="1:11" ht="17.25" customHeight="1" x14ac:dyDescent="0.25">
      <c r="A56" s="68"/>
      <c r="B56" s="155" t="s">
        <v>83</v>
      </c>
      <c r="C56" s="156"/>
      <c r="D56" s="156"/>
      <c r="E56" s="157"/>
      <c r="F56" s="69"/>
      <c r="G56" s="70"/>
      <c r="H56" s="71"/>
      <c r="I56" s="72"/>
      <c r="J56" s="73"/>
      <c r="K56" s="63"/>
    </row>
    <row r="57" spans="1:11" ht="21.75" customHeight="1" x14ac:dyDescent="0.25">
      <c r="A57" s="183"/>
      <c r="B57" s="161" t="s">
        <v>85</v>
      </c>
      <c r="C57" s="162"/>
      <c r="D57" s="162"/>
      <c r="E57" s="163"/>
      <c r="F57" s="69"/>
      <c r="G57" s="70">
        <v>3.8</v>
      </c>
      <c r="H57" s="71">
        <v>1</v>
      </c>
      <c r="I57" s="72">
        <f>G57*H57</f>
        <v>3.8</v>
      </c>
      <c r="J57" s="73">
        <f>I57</f>
        <v>3.8</v>
      </c>
      <c r="K57" s="63">
        <f>J57*0.15</f>
        <v>0.56999999999999995</v>
      </c>
    </row>
    <row r="58" spans="1:11" ht="46.5" customHeight="1" x14ac:dyDescent="0.25">
      <c r="A58" s="184"/>
      <c r="B58" s="164"/>
      <c r="C58" s="165"/>
      <c r="D58" s="165"/>
      <c r="E58" s="166"/>
      <c r="F58" s="75" t="s">
        <v>93</v>
      </c>
      <c r="G58" s="40">
        <v>0.2</v>
      </c>
      <c r="H58" s="71">
        <v>1</v>
      </c>
      <c r="I58" s="72">
        <f t="shared" si="8"/>
        <v>0.2</v>
      </c>
      <c r="J58" s="73">
        <f t="shared" si="9"/>
        <v>0.2</v>
      </c>
      <c r="K58" s="63">
        <f t="shared" si="10"/>
        <v>0.03</v>
      </c>
    </row>
    <row r="59" spans="1:11" ht="15.75" thickBot="1" x14ac:dyDescent="0.3">
      <c r="A59" s="149"/>
      <c r="B59" s="150"/>
      <c r="C59" s="150"/>
      <c r="D59" s="150"/>
      <c r="E59" s="150"/>
      <c r="F59" s="27" t="s">
        <v>55</v>
      </c>
      <c r="G59" s="28">
        <f>G40</f>
        <v>29.806999999999999</v>
      </c>
      <c r="H59" s="28"/>
      <c r="I59" s="28">
        <f>I40</f>
        <v>51.786999999999999</v>
      </c>
      <c r="J59" s="62">
        <f>J40</f>
        <v>51.786999999999999</v>
      </c>
      <c r="K59" s="29">
        <f>K40</f>
        <v>7.7680500000000015</v>
      </c>
    </row>
    <row r="60" spans="1:11" ht="15.75" thickBot="1" x14ac:dyDescent="0.3">
      <c r="A60" s="46"/>
      <c r="B60" s="47"/>
      <c r="C60" s="47"/>
      <c r="D60" s="47"/>
      <c r="E60" s="47"/>
      <c r="F60" s="48"/>
      <c r="G60" s="47"/>
      <c r="H60" s="47"/>
      <c r="I60" s="47"/>
      <c r="J60" s="47"/>
      <c r="K60" s="49"/>
    </row>
    <row r="61" spans="1:11" ht="15.75" thickBot="1" x14ac:dyDescent="0.3">
      <c r="A61" s="138" t="s">
        <v>56</v>
      </c>
      <c r="B61" s="139"/>
      <c r="C61" s="139"/>
      <c r="D61" s="139"/>
      <c r="E61" s="139"/>
      <c r="F61" s="139"/>
      <c r="G61" s="139"/>
      <c r="H61" s="139"/>
      <c r="I61" s="139"/>
      <c r="J61" s="139"/>
      <c r="K61" s="140"/>
    </row>
    <row r="62" spans="1:11" ht="16.5" x14ac:dyDescent="0.3">
      <c r="A62" s="141"/>
      <c r="B62" s="142"/>
      <c r="C62" s="142"/>
      <c r="D62" s="142"/>
      <c r="E62" s="142"/>
      <c r="F62" s="32" t="s">
        <v>57</v>
      </c>
      <c r="G62" s="33" t="s">
        <v>3</v>
      </c>
      <c r="H62" s="33" t="s">
        <v>58</v>
      </c>
      <c r="I62" s="173" t="s">
        <v>59</v>
      </c>
      <c r="J62" s="174"/>
      <c r="K62" s="35" t="s">
        <v>11</v>
      </c>
    </row>
    <row r="63" spans="1:11" x14ac:dyDescent="0.25">
      <c r="A63" s="151" t="s">
        <v>60</v>
      </c>
      <c r="B63" s="152"/>
      <c r="C63" s="152"/>
      <c r="D63" s="152"/>
      <c r="E63" s="152"/>
      <c r="F63" s="36" t="s">
        <v>13</v>
      </c>
      <c r="G63" s="50" t="s">
        <v>61</v>
      </c>
      <c r="H63" s="50" t="s">
        <v>61</v>
      </c>
      <c r="I63" s="177" t="s">
        <v>62</v>
      </c>
      <c r="J63" s="178"/>
      <c r="K63" s="38">
        <f>SUM(K64:K65)</f>
        <v>0.28125</v>
      </c>
    </row>
    <row r="64" spans="1:11" x14ac:dyDescent="0.25">
      <c r="A64" s="179"/>
      <c r="B64" s="45" t="s">
        <v>63</v>
      </c>
      <c r="C64" s="45"/>
      <c r="D64" s="45"/>
      <c r="E64" s="45"/>
      <c r="F64" s="39" t="s">
        <v>64</v>
      </c>
      <c r="G64" s="51">
        <v>700</v>
      </c>
      <c r="H64" s="52">
        <v>4.5</v>
      </c>
      <c r="I64" s="181">
        <f>G64*H64</f>
        <v>3150</v>
      </c>
      <c r="J64" s="182"/>
      <c r="K64" s="43">
        <f>I64*0.000075</f>
        <v>0.23624999999999999</v>
      </c>
    </row>
    <row r="65" spans="1:11" x14ac:dyDescent="0.25">
      <c r="A65" s="180"/>
      <c r="B65" s="45" t="s">
        <v>65</v>
      </c>
      <c r="C65" s="45"/>
      <c r="D65" s="45"/>
      <c r="E65" s="45"/>
      <c r="F65" s="67" t="s">
        <v>66</v>
      </c>
      <c r="G65" s="51">
        <v>200</v>
      </c>
      <c r="H65" s="52">
        <v>3</v>
      </c>
      <c r="I65" s="181">
        <v>600</v>
      </c>
      <c r="J65" s="182"/>
      <c r="K65" s="43">
        <f>I65*0.000075</f>
        <v>4.4999999999999998E-2</v>
      </c>
    </row>
    <row r="66" spans="1:11" x14ac:dyDescent="0.25">
      <c r="A66" s="25"/>
      <c r="B66" s="26"/>
      <c r="C66" s="26"/>
      <c r="D66" s="26"/>
      <c r="E66" s="26"/>
      <c r="F66" s="26"/>
      <c r="G66" s="26"/>
      <c r="H66" s="26"/>
      <c r="I66" s="26"/>
      <c r="J66" s="26"/>
      <c r="K66" s="53"/>
    </row>
    <row r="67" spans="1:11" ht="15.75" thickBot="1" x14ac:dyDescent="0.3">
      <c r="A67" s="168"/>
      <c r="B67" s="169"/>
      <c r="C67" s="169"/>
      <c r="D67" s="169"/>
      <c r="E67" s="169"/>
      <c r="F67" s="54" t="s">
        <v>67</v>
      </c>
      <c r="G67" s="55">
        <f>SUM(G64:G65)</f>
        <v>900</v>
      </c>
      <c r="H67" s="56"/>
      <c r="I67" s="170">
        <f>I64+I65</f>
        <v>3750</v>
      </c>
      <c r="J67" s="171"/>
      <c r="K67" s="57">
        <f>K63</f>
        <v>0.28125</v>
      </c>
    </row>
  </sheetData>
  <mergeCells count="54">
    <mergeCell ref="A53:A54"/>
    <mergeCell ref="B57:E58"/>
    <mergeCell ref="A57:A58"/>
    <mergeCell ref="B50:E50"/>
    <mergeCell ref="B51:E52"/>
    <mergeCell ref="A51:A52"/>
    <mergeCell ref="A23:E23"/>
    <mergeCell ref="A67:E67"/>
    <mergeCell ref="I67:J67"/>
    <mergeCell ref="B43:E43"/>
    <mergeCell ref="B44:E44"/>
    <mergeCell ref="B45:E45"/>
    <mergeCell ref="C46:E46"/>
    <mergeCell ref="I62:J62"/>
    <mergeCell ref="B47:E47"/>
    <mergeCell ref="B48:E48"/>
    <mergeCell ref="A63:E63"/>
    <mergeCell ref="I63:J63"/>
    <mergeCell ref="A64:A65"/>
    <mergeCell ref="I64:J64"/>
    <mergeCell ref="I65:J65"/>
    <mergeCell ref="A59:E59"/>
    <mergeCell ref="A61:K61"/>
    <mergeCell ref="A62:E62"/>
    <mergeCell ref="A24:A33"/>
    <mergeCell ref="B32:B33"/>
    <mergeCell ref="B34:E34"/>
    <mergeCell ref="B35:E35"/>
    <mergeCell ref="A36:E36"/>
    <mergeCell ref="A38:K38"/>
    <mergeCell ref="A39:E39"/>
    <mergeCell ref="A40:E40"/>
    <mergeCell ref="B41:E41"/>
    <mergeCell ref="B42:E42"/>
    <mergeCell ref="B49:E49"/>
    <mergeCell ref="B55:E55"/>
    <mergeCell ref="B56:E56"/>
    <mergeCell ref="B53:E54"/>
    <mergeCell ref="A1:K1"/>
    <mergeCell ref="A2:K2"/>
    <mergeCell ref="A4:F4"/>
    <mergeCell ref="A5:E5"/>
    <mergeCell ref="A7:E7"/>
    <mergeCell ref="A18:E18"/>
    <mergeCell ref="A19:A21"/>
    <mergeCell ref="A22:E22"/>
    <mergeCell ref="G22:K22"/>
    <mergeCell ref="A8:E8"/>
    <mergeCell ref="A14:E14"/>
    <mergeCell ref="A15:A16"/>
    <mergeCell ref="A13:E13"/>
    <mergeCell ref="G13:K13"/>
    <mergeCell ref="A17:E17"/>
    <mergeCell ref="G17:K17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cp:lastPrinted>2024-08-02T06:34:32Z</cp:lastPrinted>
  <dcterms:created xsi:type="dcterms:W3CDTF">2022-08-04T09:25:11Z</dcterms:created>
  <dcterms:modified xsi:type="dcterms:W3CDTF">2024-08-20T07:41:54Z</dcterms:modified>
</cp:coreProperties>
</file>